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55" windowWidth="15450" windowHeight="10680"/>
  </bookViews>
  <sheets>
    <sheet name="Лист2" sheetId="1" r:id="rId1"/>
    <sheet name="Лист1" sheetId="2" r:id="rId2"/>
  </sheets>
  <definedNames>
    <definedName name="Z_8BA86520_C553_4D9E_9363_85748C765BE2_.wvu.Rows" localSheetId="0" hidden="1">Лист2!#REF!</definedName>
    <definedName name="Z_B15B57A0_F25E_4A4C_9AB0_2D97D5B390BA_.wvu.Rows" localSheetId="0" hidden="1">Лист2!$14:$17</definedName>
  </definedNames>
  <calcPr calcId="124519"/>
  <customWorkbookViews>
    <customWorkbookView name="mos - Личное представление" guid="{FD5707DF-002F-4AB1-A807-B26ADD62072A}" mergeInterval="0" personalView="1" maximized="1" xWindow="1" yWindow="1" windowWidth="1280" windowHeight="803" activeSheetId="1"/>
    <customWorkbookView name="ges - Личное представление" guid="{5F4341AB-561A-49AA-BAA5-46AF41F3C127}" mergeInterval="0" personalView="1" maximized="1" xWindow="1" yWindow="1" windowWidth="1152" windowHeight="643" activeSheetId="1"/>
    <customWorkbookView name="kea - Личное представление" guid="{4D4CCAEC-7A00-423E-818E-D21503D19E9B}" mergeInterval="0" personalView="1" maximized="1" xWindow="1" yWindow="1" windowWidth="1280" windowHeight="803" activeSheetId="1"/>
    <customWorkbookView name="Пурышева Инна Сергеевна - Личное представление" guid="{F3703BE4-993F-4EF2-BC38-B0B8169B27DA}" mergeInterval="0" personalView="1" maximized="1" windowWidth="1276" windowHeight="799" activeSheetId="1"/>
    <customWorkbookView name="shts - Личное представление" guid="{E0D0C23A-0079-4000-BBF8-0A46A502AA03}" mergeInterval="0" personalView="1" maximized="1" xWindow="1" yWindow="1" windowWidth="1280" windowHeight="759" activeSheetId="1"/>
    <customWorkbookView name="  - Личное представление" guid="{692EEE7D-85D1-4A5B-96E7-C1F9355CB1CD}" mergeInterval="0" personalView="1" maximized="1" xWindow="1" yWindow="1" windowWidth="1280" windowHeight="803" activeSheetId="1"/>
    <customWorkbookView name="Заколюкина Екатерина Владимировна - Личное представление" guid="{9F13B62D-C880-4605-9595-AB1801805FD3}" mergeInterval="0" personalView="1" maximized="1" windowWidth="1276" windowHeight="799" activeSheetId="1"/>
    <customWorkbookView name="Евпак Наталья Владимировна - Личное представление" guid="{1A15D27D-B1FB-428D-98B7-4813D9998B70}" mergeInterval="0" personalView="1" maximized="1" windowWidth="1276" windowHeight="799" activeSheetId="1"/>
    <customWorkbookView name="Admin - Личное представление" guid="{EF4C907D-48C7-4A68-8DCC-F0D9FC52AF9E}" mergeInterval="0" personalView="1" maximized="1" xWindow="1" yWindow="1" windowWidth="1152" windowHeight="643" activeSheetId="1"/>
    <customWorkbookView name="Каплунская Анна Александровна - Личное представление" guid="{CA095FBA-1646-4D5F-9A30-5828C006928C}" mergeInterval="0" personalView="1" maximized="1" windowWidth="1276" windowHeight="799" activeSheetId="1"/>
    <customWorkbookView name="vaa - Личное представление" guid="{846605F3-590B-458B-8895-27FE5D129762}" mergeInterval="0" personalView="1" maximized="1" xWindow="1" yWindow="1" windowWidth="1024" windowHeight="547" activeSheetId="1"/>
    <customWorkbookView name="шишкина - Личное представление" guid="{10B5870E-1075-4AC9-B1A2-CE3F22F79096}" mergeInterval="0" personalView="1" maximized="1" xWindow="1" yWindow="1" windowWidth="1024" windowHeight="547" activeSheetId="1"/>
    <customWorkbookView name="krev - Личное представление" guid="{8BA86520-C553-4D9E-9363-85748C765BE2}" mergeInterval="0" personalView="1" maximized="1" xWindow="1" yWindow="1" windowWidth="1152" windowHeight="672" activeSheetId="1"/>
    <customWorkbookView name="zaev - Личное представление" guid="{B15B57A0-F25E-4A4C-9AB0-2D97D5B390BA}" mergeInterval="0" personalView="1" maximized="1" xWindow="1" yWindow="1" windowWidth="1280" windowHeight="803" activeSheetId="1"/>
  </customWorkbookViews>
</workbook>
</file>

<file path=xl/calcChain.xml><?xml version="1.0" encoding="utf-8"?>
<calcChain xmlns="http://schemas.openxmlformats.org/spreadsheetml/2006/main">
  <c r="D23" i="1"/>
  <c r="G23"/>
  <c r="K23"/>
  <c r="N23"/>
  <c r="J23" s="1"/>
  <c r="R23"/>
  <c r="Q23" s="1"/>
  <c r="U23"/>
  <c r="T19"/>
  <c r="M19"/>
  <c r="F19"/>
  <c r="K20" l="1"/>
  <c r="S15"/>
  <c r="L15"/>
  <c r="E15"/>
  <c r="F18" l="1"/>
  <c r="E18"/>
  <c r="I20"/>
  <c r="S17"/>
  <c r="R17" s="1"/>
  <c r="L17"/>
  <c r="E17"/>
  <c r="E13" s="1"/>
  <c r="E12" s="1"/>
  <c r="V13"/>
  <c r="U22"/>
  <c r="R22"/>
  <c r="U21"/>
  <c r="R21"/>
  <c r="U20"/>
  <c r="R20"/>
  <c r="U19"/>
  <c r="R19"/>
  <c r="U18"/>
  <c r="R18"/>
  <c r="U17"/>
  <c r="U16"/>
  <c r="R16"/>
  <c r="U15"/>
  <c r="R15"/>
  <c r="U14"/>
  <c r="R14"/>
  <c r="W13"/>
  <c r="W12" s="1"/>
  <c r="T13"/>
  <c r="T12" s="1"/>
  <c r="S13"/>
  <c r="S12" s="1"/>
  <c r="F20" l="1"/>
  <c r="G20"/>
  <c r="V12"/>
  <c r="U12" s="1"/>
  <c r="U13"/>
  <c r="Q18"/>
  <c r="Q19"/>
  <c r="Q20"/>
  <c r="Q21"/>
  <c r="Q22"/>
  <c r="R13"/>
  <c r="Q13" s="1"/>
  <c r="Q14"/>
  <c r="Q15"/>
  <c r="Q16"/>
  <c r="Q17"/>
  <c r="R12"/>
  <c r="Q12" l="1"/>
  <c r="N15"/>
  <c r="M13"/>
  <c r="M12" s="1"/>
  <c r="L13"/>
  <c r="L12" s="1"/>
  <c r="I13"/>
  <c r="I12" s="1"/>
  <c r="H13"/>
  <c r="H12" s="1"/>
  <c r="F13"/>
  <c r="F12" s="1"/>
  <c r="N14"/>
  <c r="N16"/>
  <c r="N17"/>
  <c r="N18"/>
  <c r="N19"/>
  <c r="N20"/>
  <c r="J20" s="1"/>
  <c r="N21"/>
  <c r="N22"/>
  <c r="K14"/>
  <c r="K15"/>
  <c r="K16"/>
  <c r="K17"/>
  <c r="K18"/>
  <c r="K19"/>
  <c r="K21"/>
  <c r="K22"/>
  <c r="G14"/>
  <c r="G15"/>
  <c r="G16"/>
  <c r="G17"/>
  <c r="G18"/>
  <c r="G19"/>
  <c r="G21"/>
  <c r="G22"/>
  <c r="D14"/>
  <c r="D15"/>
  <c r="D16"/>
  <c r="D17"/>
  <c r="D18"/>
  <c r="D19"/>
  <c r="D20"/>
  <c r="D21"/>
  <c r="D22"/>
  <c r="C23"/>
  <c r="P13"/>
  <c r="P12" s="1"/>
  <c r="O13"/>
  <c r="O12" s="1"/>
  <c r="J18" l="1"/>
  <c r="J16"/>
  <c r="C17"/>
  <c r="C15"/>
  <c r="J22"/>
  <c r="C19"/>
  <c r="C21"/>
  <c r="C22"/>
  <c r="G13"/>
  <c r="G12"/>
  <c r="J14"/>
  <c r="C20"/>
  <c r="C18"/>
  <c r="C16"/>
  <c r="C14"/>
  <c r="J21"/>
  <c r="J19"/>
  <c r="J17"/>
  <c r="J15"/>
  <c r="D13"/>
  <c r="C13" s="1"/>
  <c r="D12"/>
  <c r="K13"/>
  <c r="K12"/>
  <c r="N12"/>
  <c r="N13"/>
  <c r="J12" l="1"/>
  <c r="C12"/>
  <c r="J13"/>
</calcChain>
</file>

<file path=xl/sharedStrings.xml><?xml version="1.0" encoding="utf-8"?>
<sst xmlns="http://schemas.openxmlformats.org/spreadsheetml/2006/main" count="67" uniqueCount="45">
  <si>
    <t>тыс. рублей</t>
  </si>
  <si>
    <t>в том числе:</t>
  </si>
  <si>
    <t>Администрация города</t>
  </si>
  <si>
    <t>Департамент образования</t>
  </si>
  <si>
    <t>Департамент архитектуры и градостроительства</t>
  </si>
  <si>
    <t>Департамент имущественных и земельных отношений</t>
  </si>
  <si>
    <t>МКУ "ХЭУ"</t>
  </si>
  <si>
    <t>№ п/п.</t>
  </si>
  <si>
    <t>Наименование ГРБС</t>
  </si>
  <si>
    <t>4=5+6</t>
  </si>
  <si>
    <t>7=8+9</t>
  </si>
  <si>
    <t>14=15+16</t>
  </si>
  <si>
    <t>Всего, в том числе:</t>
  </si>
  <si>
    <t>1.</t>
  </si>
  <si>
    <t>2.</t>
  </si>
  <si>
    <t>3.</t>
  </si>
  <si>
    <t>4.</t>
  </si>
  <si>
    <t>5.</t>
  </si>
  <si>
    <t>Департамент культуры, молодежной политики и спорта</t>
  </si>
  <si>
    <t>6.</t>
  </si>
  <si>
    <t>Комитет по здравоохранению</t>
  </si>
  <si>
    <t>средства местного бюджета</t>
  </si>
  <si>
    <t>средства окружного бюджета</t>
  </si>
  <si>
    <t>по КОСГУ 310</t>
  </si>
  <si>
    <t>3=4+7</t>
  </si>
  <si>
    <t>10=11+14</t>
  </si>
  <si>
    <t>11=12+13</t>
  </si>
  <si>
    <t>Сумма расходов на 2014 год, всего</t>
  </si>
  <si>
    <t>Сумма расходов на 2013 год, всего</t>
  </si>
  <si>
    <t>17=18+21</t>
  </si>
  <si>
    <t>18=19+20</t>
  </si>
  <si>
    <t>21=22+23</t>
  </si>
  <si>
    <t>Сумма расходов на 2015 год, всего</t>
  </si>
  <si>
    <t>Администрация</t>
  </si>
  <si>
    <t>Департамент городского хозяйства</t>
  </si>
  <si>
    <t>Управление связи и информатизации</t>
  </si>
  <si>
    <t>Комитет по природопользованию и экологии</t>
  </si>
  <si>
    <t xml:space="preserve"> </t>
  </si>
  <si>
    <t>к пояснительной записке</t>
  </si>
  <si>
    <t>в рамках субсидии на муниципальное задание и субсидии на иные цели</t>
  </si>
  <si>
    <t>Информация об объеме расходов, предусмотренных в проекте бюджета города Сургута на 2013 год и плановый период 2014-2015 годов, 
на приобретение оборудования и прочих основных средств</t>
  </si>
  <si>
    <t>Приложение 7</t>
  </si>
  <si>
    <t>Планово-аналитический отдел</t>
  </si>
  <si>
    <t>52-21-58</t>
  </si>
  <si>
    <t xml:space="preserve"> - Перечень оборудования, планируемого к приобретению, приведен в обоснованиях бюджетных ассигнований главных распорядителей бюджетных средств.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</si>
</sst>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1" applyFont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 wrapText="1"/>
    </xf>
    <xf numFmtId="0" fontId="2" fillId="0" borderId="2" xfId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justify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justify" vertical="center" wrapText="1"/>
    </xf>
    <xf numFmtId="0" fontId="4" fillId="0" borderId="2" xfId="1" applyFont="1" applyBorder="1" applyAlignment="1">
      <alignment horizontal="left" vertical="center" wrapText="1" indent="2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164" fontId="2" fillId="3" borderId="2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0" xfId="1" applyFont="1" applyFill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justify" vertical="center" wrapText="1"/>
    </xf>
    <xf numFmtId="0" fontId="7" fillId="0" borderId="0" xfId="1" applyFont="1" applyFill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3"/>
  <sheetViews>
    <sheetView tabSelected="1" topLeftCell="A10" zoomScale="85" workbookViewId="0">
      <selection activeCell="C23" sqref="C23"/>
    </sheetView>
  </sheetViews>
  <sheetFormatPr defaultColWidth="9.140625" defaultRowHeight="15"/>
  <cols>
    <col min="1" max="1" width="4.42578125" style="1" customWidth="1"/>
    <col min="2" max="2" width="27.42578125" style="1" customWidth="1"/>
    <col min="3" max="3" width="12.140625" style="1" customWidth="1"/>
    <col min="4" max="4" width="10.7109375" style="1" customWidth="1"/>
    <col min="5" max="5" width="10.5703125" style="1" customWidth="1"/>
    <col min="6" max="6" width="11.140625" style="1" customWidth="1"/>
    <col min="7" max="8" width="10.5703125" style="1" customWidth="1"/>
    <col min="9" max="9" width="11.42578125" style="1" customWidth="1"/>
    <col min="10" max="10" width="12.140625" style="1" customWidth="1"/>
    <col min="11" max="11" width="10.7109375" style="1" customWidth="1"/>
    <col min="12" max="12" width="10.5703125" style="1" customWidth="1"/>
    <col min="13" max="13" width="11.42578125" style="1" customWidth="1"/>
    <col min="14" max="15" width="10.5703125" style="1" customWidth="1"/>
    <col min="16" max="16" width="11.5703125" style="1" customWidth="1"/>
    <col min="17" max="17" width="12.140625" style="1" customWidth="1"/>
    <col min="18" max="18" width="10.7109375" style="1" customWidth="1"/>
    <col min="19" max="19" width="10.5703125" style="1" customWidth="1"/>
    <col min="20" max="20" width="11.42578125" style="1" customWidth="1"/>
    <col min="21" max="22" width="10.5703125" style="1" customWidth="1"/>
    <col min="23" max="23" width="12" style="1" customWidth="1"/>
    <col min="24" max="16384" width="9.140625" style="1"/>
  </cols>
  <sheetData>
    <row r="1" spans="1:23" ht="15.75">
      <c r="T1" s="23"/>
      <c r="U1" s="23" t="s">
        <v>41</v>
      </c>
    </row>
    <row r="2" spans="1:23" ht="15.75">
      <c r="T2" s="23"/>
      <c r="U2" s="23" t="s">
        <v>38</v>
      </c>
    </row>
    <row r="3" spans="1:23" ht="15.75">
      <c r="T3" s="23"/>
      <c r="U3" s="23"/>
    </row>
    <row r="5" spans="1:23" ht="42" customHeight="1">
      <c r="A5" s="35" t="s">
        <v>40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</row>
    <row r="6" spans="1:23">
      <c r="A6" s="2"/>
      <c r="B6" s="2"/>
      <c r="C6" s="2"/>
      <c r="J6" s="2"/>
      <c r="Q6" s="2"/>
    </row>
    <row r="7" spans="1:23" s="5" customFormat="1" ht="12.75">
      <c r="P7" s="21"/>
      <c r="W7" s="21" t="s">
        <v>0</v>
      </c>
    </row>
    <row r="8" spans="1:23" s="19" customFormat="1" ht="16.5" customHeight="1">
      <c r="A8" s="36" t="s">
        <v>7</v>
      </c>
      <c r="B8" s="36" t="s">
        <v>8</v>
      </c>
      <c r="C8" s="32" t="s">
        <v>28</v>
      </c>
      <c r="D8" s="30" t="s">
        <v>1</v>
      </c>
      <c r="E8" s="39"/>
      <c r="F8" s="39"/>
      <c r="G8" s="39"/>
      <c r="H8" s="39"/>
      <c r="I8" s="31"/>
      <c r="J8" s="32" t="s">
        <v>27</v>
      </c>
      <c r="K8" s="30" t="s">
        <v>1</v>
      </c>
      <c r="L8" s="39"/>
      <c r="M8" s="39"/>
      <c r="N8" s="39"/>
      <c r="O8" s="39"/>
      <c r="P8" s="31"/>
      <c r="Q8" s="32" t="s">
        <v>32</v>
      </c>
      <c r="R8" s="30" t="s">
        <v>1</v>
      </c>
      <c r="S8" s="39"/>
      <c r="T8" s="39"/>
      <c r="U8" s="39"/>
      <c r="V8" s="39"/>
      <c r="W8" s="31"/>
    </row>
    <row r="9" spans="1:23" s="19" customFormat="1" ht="15" customHeight="1">
      <c r="A9" s="37"/>
      <c r="B9" s="37"/>
      <c r="C9" s="33"/>
      <c r="D9" s="28" t="s">
        <v>21</v>
      </c>
      <c r="E9" s="30" t="s">
        <v>1</v>
      </c>
      <c r="F9" s="31"/>
      <c r="G9" s="28" t="s">
        <v>22</v>
      </c>
      <c r="H9" s="30" t="s">
        <v>1</v>
      </c>
      <c r="I9" s="31"/>
      <c r="J9" s="33"/>
      <c r="K9" s="28" t="s">
        <v>21</v>
      </c>
      <c r="L9" s="30" t="s">
        <v>1</v>
      </c>
      <c r="M9" s="31"/>
      <c r="N9" s="28" t="s">
        <v>22</v>
      </c>
      <c r="O9" s="30" t="s">
        <v>1</v>
      </c>
      <c r="P9" s="31"/>
      <c r="Q9" s="33"/>
      <c r="R9" s="28" t="s">
        <v>21</v>
      </c>
      <c r="S9" s="30" t="s">
        <v>1</v>
      </c>
      <c r="T9" s="31"/>
      <c r="U9" s="28" t="s">
        <v>22</v>
      </c>
      <c r="V9" s="30" t="s">
        <v>1</v>
      </c>
      <c r="W9" s="31"/>
    </row>
    <row r="10" spans="1:23" s="19" customFormat="1" ht="110.25" customHeight="1">
      <c r="A10" s="38"/>
      <c r="B10" s="38"/>
      <c r="C10" s="34"/>
      <c r="D10" s="29"/>
      <c r="E10" s="20" t="s">
        <v>23</v>
      </c>
      <c r="F10" s="20" t="s">
        <v>39</v>
      </c>
      <c r="G10" s="29"/>
      <c r="H10" s="20" t="s">
        <v>23</v>
      </c>
      <c r="I10" s="20" t="s">
        <v>39</v>
      </c>
      <c r="J10" s="34"/>
      <c r="K10" s="29"/>
      <c r="L10" s="20" t="s">
        <v>23</v>
      </c>
      <c r="M10" s="20" t="s">
        <v>39</v>
      </c>
      <c r="N10" s="29"/>
      <c r="O10" s="20" t="s">
        <v>23</v>
      </c>
      <c r="P10" s="20" t="s">
        <v>39</v>
      </c>
      <c r="Q10" s="34"/>
      <c r="R10" s="29"/>
      <c r="S10" s="20" t="s">
        <v>23</v>
      </c>
      <c r="T10" s="20" t="s">
        <v>39</v>
      </c>
      <c r="U10" s="29"/>
      <c r="V10" s="20" t="s">
        <v>23</v>
      </c>
      <c r="W10" s="20" t="s">
        <v>39</v>
      </c>
    </row>
    <row r="11" spans="1:23" s="5" customFormat="1" ht="21" customHeight="1">
      <c r="A11" s="3">
        <v>1</v>
      </c>
      <c r="B11" s="3">
        <v>2</v>
      </c>
      <c r="C11" s="4" t="s">
        <v>24</v>
      </c>
      <c r="D11" s="3" t="s">
        <v>9</v>
      </c>
      <c r="E11" s="3">
        <v>5</v>
      </c>
      <c r="F11" s="3">
        <v>6</v>
      </c>
      <c r="G11" s="3" t="s">
        <v>10</v>
      </c>
      <c r="H11" s="3">
        <v>8</v>
      </c>
      <c r="I11" s="3">
        <v>9</v>
      </c>
      <c r="J11" s="4" t="s">
        <v>25</v>
      </c>
      <c r="K11" s="3" t="s">
        <v>26</v>
      </c>
      <c r="L11" s="3">
        <v>12</v>
      </c>
      <c r="M11" s="3">
        <v>13</v>
      </c>
      <c r="N11" s="3" t="s">
        <v>11</v>
      </c>
      <c r="O11" s="3">
        <v>15</v>
      </c>
      <c r="P11" s="3">
        <v>16</v>
      </c>
      <c r="Q11" s="4" t="s">
        <v>29</v>
      </c>
      <c r="R11" s="3" t="s">
        <v>30</v>
      </c>
      <c r="S11" s="3">
        <v>19</v>
      </c>
      <c r="T11" s="3">
        <v>20</v>
      </c>
      <c r="U11" s="3" t="s">
        <v>31</v>
      </c>
      <c r="V11" s="3">
        <v>22</v>
      </c>
      <c r="W11" s="3">
        <v>23</v>
      </c>
    </row>
    <row r="12" spans="1:23" ht="21.75" customHeight="1">
      <c r="A12" s="25"/>
      <c r="B12" s="26" t="s">
        <v>12</v>
      </c>
      <c r="C12" s="7">
        <f>D12+G12</f>
        <v>508803.5</v>
      </c>
      <c r="D12" s="7">
        <f>E12+F12</f>
        <v>319273.8</v>
      </c>
      <c r="E12" s="7">
        <f>E13+E19+E20+E21+E22+E23</f>
        <v>74324</v>
      </c>
      <c r="F12" s="7">
        <f>F13+F19+F20+F21+F22+F23</f>
        <v>244949.8</v>
      </c>
      <c r="G12" s="7">
        <f>H12+I12</f>
        <v>189529.69999999998</v>
      </c>
      <c r="H12" s="7">
        <f>H13+H19+H20+H21+H22+H23</f>
        <v>66969.899999999994</v>
      </c>
      <c r="I12" s="7">
        <f>I13+I19+I20+I21+I22+I23</f>
        <v>122559.79999999999</v>
      </c>
      <c r="J12" s="7">
        <f>K12+N12</f>
        <v>185608.7</v>
      </c>
      <c r="K12" s="7">
        <f>L12+M12</f>
        <v>122849.60000000001</v>
      </c>
      <c r="L12" s="7">
        <f>L13+L19+L20+L21+L22+L23</f>
        <v>55776.6</v>
      </c>
      <c r="M12" s="7">
        <f>M13+M19+M20+M21+M22+M23</f>
        <v>67073</v>
      </c>
      <c r="N12" s="7">
        <f>O12+P12</f>
        <v>62759.100000000006</v>
      </c>
      <c r="O12" s="7">
        <f>O13+O19+O20+O21+O22+O23</f>
        <v>62040.800000000003</v>
      </c>
      <c r="P12" s="7">
        <f>P13+P19+P20+P21+P22+P23</f>
        <v>718.3</v>
      </c>
      <c r="Q12" s="7">
        <f>R12+U12</f>
        <v>158733.5</v>
      </c>
      <c r="R12" s="7">
        <f>S12+T12</f>
        <v>95960.1</v>
      </c>
      <c r="S12" s="7">
        <f>S13+S19+S20+S21+S22+S23</f>
        <v>44371.100000000006</v>
      </c>
      <c r="T12" s="7">
        <f>T13+T19+T20+T21+T22+T23</f>
        <v>51589</v>
      </c>
      <c r="U12" s="7">
        <f>V12+W12</f>
        <v>62773.4</v>
      </c>
      <c r="V12" s="7">
        <f>V13+V19+V20+V21+V22+V23</f>
        <v>62055.1</v>
      </c>
      <c r="W12" s="7">
        <f>W13+W19+W20+W21+W22+W23</f>
        <v>718.3</v>
      </c>
    </row>
    <row r="13" spans="1:23" ht="18" customHeight="1">
      <c r="A13" s="13" t="s">
        <v>13</v>
      </c>
      <c r="B13" s="14" t="s">
        <v>2</v>
      </c>
      <c r="C13" s="7">
        <f t="shared" ref="C13:C23" si="0">D13+G13</f>
        <v>62658.100000000006</v>
      </c>
      <c r="D13" s="6">
        <f t="shared" ref="D13:D22" si="1">E13+F13</f>
        <v>53438.8</v>
      </c>
      <c r="E13" s="6">
        <f>E14+E15+E16+E17+E18</f>
        <v>50889.100000000006</v>
      </c>
      <c r="F13" s="6">
        <f>F14+F15+F16+F17+F18</f>
        <v>2549.6999999999998</v>
      </c>
      <c r="G13" s="6">
        <f t="shared" ref="G13:G22" si="2">H13+I13</f>
        <v>9219.2999999999993</v>
      </c>
      <c r="H13" s="6">
        <f>H14+H15+H16+H17+H18</f>
        <v>9219.2999999999993</v>
      </c>
      <c r="I13" s="6">
        <f>I14+I15+I16+I17+I18</f>
        <v>0</v>
      </c>
      <c r="J13" s="7">
        <f t="shared" ref="J13:J22" si="3">K13+N13</f>
        <v>36878</v>
      </c>
      <c r="K13" s="6">
        <f t="shared" ref="K13:K22" si="4">L13+M13</f>
        <v>32587.8</v>
      </c>
      <c r="L13" s="6">
        <f>L14+L15+L16+L17+L18</f>
        <v>32587.8</v>
      </c>
      <c r="M13" s="6">
        <f>M14+M15+M16+M17+M18</f>
        <v>0</v>
      </c>
      <c r="N13" s="6">
        <f t="shared" ref="N13:N22" si="5">O13+P13</f>
        <v>4290.2000000000007</v>
      </c>
      <c r="O13" s="6">
        <f t="shared" ref="O13" si="6">O14+O15+O16+O17+O18</f>
        <v>4290.2000000000007</v>
      </c>
      <c r="P13" s="6">
        <f t="shared" ref="P13" si="7">P14+P15+P16+P17+P18</f>
        <v>0</v>
      </c>
      <c r="Q13" s="7">
        <f t="shared" ref="Q13:Q22" si="8">R13+U13</f>
        <v>27702.800000000003</v>
      </c>
      <c r="R13" s="6">
        <f t="shared" ref="R13:R22" si="9">S13+T13</f>
        <v>23398.300000000003</v>
      </c>
      <c r="S13" s="6">
        <f>S14+S15+S16+S17+S18</f>
        <v>23398.300000000003</v>
      </c>
      <c r="T13" s="6">
        <f>T14+T15+T16+T17+T18</f>
        <v>0</v>
      </c>
      <c r="U13" s="6">
        <f t="shared" ref="U13:U14" si="10">V13+W13</f>
        <v>4304.5</v>
      </c>
      <c r="V13" s="6">
        <f>V14+V15+V16+V17+V18</f>
        <v>4304.5</v>
      </c>
      <c r="W13" s="6">
        <f t="shared" ref="W13" si="11">W14+W15+W16+W17+W18</f>
        <v>0</v>
      </c>
    </row>
    <row r="14" spans="1:23" s="12" customFormat="1" ht="18" customHeight="1">
      <c r="A14" s="15"/>
      <c r="B14" s="17" t="s">
        <v>33</v>
      </c>
      <c r="C14" s="10">
        <f t="shared" si="0"/>
        <v>10983.8</v>
      </c>
      <c r="D14" s="11">
        <f t="shared" si="1"/>
        <v>5946.2</v>
      </c>
      <c r="E14" s="11">
        <v>5946.2</v>
      </c>
      <c r="F14" s="11">
        <v>0</v>
      </c>
      <c r="G14" s="11">
        <f t="shared" si="2"/>
        <v>5037.6000000000004</v>
      </c>
      <c r="H14" s="11">
        <v>5037.6000000000004</v>
      </c>
      <c r="I14" s="11">
        <v>0</v>
      </c>
      <c r="J14" s="10">
        <f t="shared" si="3"/>
        <v>1402.9</v>
      </c>
      <c r="K14" s="11">
        <f t="shared" si="4"/>
        <v>1302.9000000000001</v>
      </c>
      <c r="L14" s="11">
        <v>1302.9000000000001</v>
      </c>
      <c r="M14" s="11">
        <v>0</v>
      </c>
      <c r="N14" s="11">
        <f t="shared" si="5"/>
        <v>100</v>
      </c>
      <c r="O14" s="11">
        <v>100</v>
      </c>
      <c r="P14" s="11">
        <v>0</v>
      </c>
      <c r="Q14" s="10">
        <f t="shared" si="8"/>
        <v>1800.8</v>
      </c>
      <c r="R14" s="11">
        <f t="shared" si="9"/>
        <v>1700.8</v>
      </c>
      <c r="S14" s="11">
        <v>1700.8</v>
      </c>
      <c r="T14" s="11">
        <v>0</v>
      </c>
      <c r="U14" s="11">
        <f t="shared" si="10"/>
        <v>100</v>
      </c>
      <c r="V14" s="11">
        <v>100</v>
      </c>
      <c r="W14" s="11">
        <v>0</v>
      </c>
    </row>
    <row r="15" spans="1:23" s="12" customFormat="1" ht="32.25" customHeight="1">
      <c r="A15" s="15"/>
      <c r="B15" s="17" t="s">
        <v>34</v>
      </c>
      <c r="C15" s="10">
        <f t="shared" si="0"/>
        <v>11228.2</v>
      </c>
      <c r="D15" s="11">
        <f t="shared" si="1"/>
        <v>11228.2</v>
      </c>
      <c r="E15" s="11">
        <f>17863.2-6635</f>
        <v>11228.2</v>
      </c>
      <c r="F15" s="11">
        <v>0</v>
      </c>
      <c r="G15" s="11">
        <f t="shared" si="2"/>
        <v>0</v>
      </c>
      <c r="H15" s="11">
        <v>0</v>
      </c>
      <c r="I15" s="11">
        <v>0</v>
      </c>
      <c r="J15" s="10">
        <f t="shared" si="3"/>
        <v>8966.4</v>
      </c>
      <c r="K15" s="11">
        <f t="shared" si="4"/>
        <v>8966.4</v>
      </c>
      <c r="L15" s="11">
        <f>15866.4-6900</f>
        <v>8966.4</v>
      </c>
      <c r="M15" s="11">
        <v>0</v>
      </c>
      <c r="N15" s="11">
        <f>O15+P15</f>
        <v>0</v>
      </c>
      <c r="O15" s="11">
        <v>0</v>
      </c>
      <c r="P15" s="11">
        <v>0</v>
      </c>
      <c r="Q15" s="10">
        <f t="shared" si="8"/>
        <v>8040.4000000000015</v>
      </c>
      <c r="R15" s="11">
        <f t="shared" si="9"/>
        <v>8040.4000000000015</v>
      </c>
      <c r="S15" s="11">
        <f>24950.4-16910</f>
        <v>8040.4000000000015</v>
      </c>
      <c r="T15" s="11">
        <v>0</v>
      </c>
      <c r="U15" s="11">
        <f>V15+W15</f>
        <v>0</v>
      </c>
      <c r="V15" s="11">
        <v>0</v>
      </c>
      <c r="W15" s="11">
        <v>0</v>
      </c>
    </row>
    <row r="16" spans="1:23" s="12" customFormat="1" ht="18" customHeight="1">
      <c r="A16" s="15"/>
      <c r="B16" s="17" t="s">
        <v>6</v>
      </c>
      <c r="C16" s="10">
        <f t="shared" si="0"/>
        <v>28855.9</v>
      </c>
      <c r="D16" s="11">
        <f t="shared" si="1"/>
        <v>25289.7</v>
      </c>
      <c r="E16" s="11">
        <v>25289.7</v>
      </c>
      <c r="F16" s="11">
        <v>0</v>
      </c>
      <c r="G16" s="11">
        <f t="shared" si="2"/>
        <v>3566.2</v>
      </c>
      <c r="H16" s="11">
        <v>3566.2</v>
      </c>
      <c r="I16" s="11">
        <v>0</v>
      </c>
      <c r="J16" s="10">
        <f t="shared" si="3"/>
        <v>17429.900000000001</v>
      </c>
      <c r="K16" s="11">
        <f t="shared" si="4"/>
        <v>13855.2</v>
      </c>
      <c r="L16" s="11">
        <v>13855.2</v>
      </c>
      <c r="M16" s="11">
        <v>0</v>
      </c>
      <c r="N16" s="11">
        <f t="shared" si="5"/>
        <v>3574.7000000000003</v>
      </c>
      <c r="O16" s="11">
        <v>3574.7000000000003</v>
      </c>
      <c r="P16" s="11">
        <v>0</v>
      </c>
      <c r="Q16" s="10">
        <f t="shared" si="8"/>
        <v>12701.1</v>
      </c>
      <c r="R16" s="11">
        <f t="shared" si="9"/>
        <v>9112.1</v>
      </c>
      <c r="S16" s="11">
        <v>9112.1</v>
      </c>
      <c r="T16" s="11">
        <v>0</v>
      </c>
      <c r="U16" s="11">
        <f t="shared" ref="U16:U22" si="12">V16+W16</f>
        <v>3589.0000000000005</v>
      </c>
      <c r="V16" s="11">
        <v>3589.0000000000005</v>
      </c>
      <c r="W16" s="11">
        <v>0</v>
      </c>
    </row>
    <row r="17" spans="1:23" s="12" customFormat="1" ht="38.25" customHeight="1">
      <c r="A17" s="15"/>
      <c r="B17" s="17" t="s">
        <v>35</v>
      </c>
      <c r="C17" s="10">
        <f t="shared" si="0"/>
        <v>8748</v>
      </c>
      <c r="D17" s="11">
        <f t="shared" si="1"/>
        <v>8132.5</v>
      </c>
      <c r="E17" s="11">
        <f>6927.5+1205</f>
        <v>8132.5</v>
      </c>
      <c r="F17" s="11">
        <v>0</v>
      </c>
      <c r="G17" s="11">
        <f t="shared" si="2"/>
        <v>615.5</v>
      </c>
      <c r="H17" s="11">
        <v>615.5</v>
      </c>
      <c r="I17" s="11">
        <v>0</v>
      </c>
      <c r="J17" s="10">
        <f t="shared" si="3"/>
        <v>8786.2999999999993</v>
      </c>
      <c r="K17" s="11">
        <f t="shared" si="4"/>
        <v>8170.8</v>
      </c>
      <c r="L17" s="11">
        <f>6965.8+1205</f>
        <v>8170.8</v>
      </c>
      <c r="M17" s="11">
        <v>0</v>
      </c>
      <c r="N17" s="11">
        <f t="shared" si="5"/>
        <v>615.5</v>
      </c>
      <c r="O17" s="11">
        <v>615.5</v>
      </c>
      <c r="P17" s="11">
        <v>0</v>
      </c>
      <c r="Q17" s="10">
        <f t="shared" si="8"/>
        <v>4868</v>
      </c>
      <c r="R17" s="11">
        <f t="shared" si="9"/>
        <v>4252.5</v>
      </c>
      <c r="S17" s="11">
        <f>3047.5+1205</f>
        <v>4252.5</v>
      </c>
      <c r="T17" s="11">
        <v>0</v>
      </c>
      <c r="U17" s="11">
        <f t="shared" si="12"/>
        <v>615.5</v>
      </c>
      <c r="V17" s="11">
        <v>615.5</v>
      </c>
      <c r="W17" s="11">
        <v>0</v>
      </c>
    </row>
    <row r="18" spans="1:23" s="12" customFormat="1" ht="31.5" customHeight="1">
      <c r="A18" s="15"/>
      <c r="B18" s="17" t="s">
        <v>36</v>
      </c>
      <c r="C18" s="10">
        <f t="shared" si="0"/>
        <v>2842.2</v>
      </c>
      <c r="D18" s="11">
        <f t="shared" si="1"/>
        <v>2842.2</v>
      </c>
      <c r="E18" s="11">
        <f>292.5</f>
        <v>292.5</v>
      </c>
      <c r="F18" s="11">
        <f>2202.7+255.6+91.4</f>
        <v>2549.6999999999998</v>
      </c>
      <c r="G18" s="11">
        <f t="shared" si="2"/>
        <v>0</v>
      </c>
      <c r="H18" s="11">
        <v>0</v>
      </c>
      <c r="I18" s="11">
        <v>0</v>
      </c>
      <c r="J18" s="10">
        <f t="shared" si="3"/>
        <v>292.5</v>
      </c>
      <c r="K18" s="11">
        <f t="shared" si="4"/>
        <v>292.5</v>
      </c>
      <c r="L18" s="11">
        <v>292.5</v>
      </c>
      <c r="M18" s="11">
        <v>0</v>
      </c>
      <c r="N18" s="11">
        <f t="shared" si="5"/>
        <v>0</v>
      </c>
      <c r="O18" s="11">
        <v>0</v>
      </c>
      <c r="P18" s="11">
        <v>0</v>
      </c>
      <c r="Q18" s="10">
        <f t="shared" si="8"/>
        <v>292.5</v>
      </c>
      <c r="R18" s="11">
        <f t="shared" si="9"/>
        <v>292.5</v>
      </c>
      <c r="S18" s="11">
        <v>292.5</v>
      </c>
      <c r="T18" s="11">
        <v>0</v>
      </c>
      <c r="U18" s="11">
        <f t="shared" si="12"/>
        <v>0</v>
      </c>
      <c r="V18" s="11">
        <v>0</v>
      </c>
      <c r="W18" s="11">
        <v>0</v>
      </c>
    </row>
    <row r="19" spans="1:23" ht="26.25" customHeight="1">
      <c r="A19" s="13" t="s">
        <v>14</v>
      </c>
      <c r="B19" s="14" t="s">
        <v>3</v>
      </c>
      <c r="C19" s="7">
        <f t="shared" si="0"/>
        <v>220030</v>
      </c>
      <c r="D19" s="6">
        <f t="shared" si="1"/>
        <v>100148.1</v>
      </c>
      <c r="E19" s="6">
        <v>2081.5</v>
      </c>
      <c r="F19" s="22">
        <f>18062.8+3321+707.4+25473+50502.4</f>
        <v>98066.6</v>
      </c>
      <c r="G19" s="6">
        <f t="shared" si="2"/>
        <v>119881.9</v>
      </c>
      <c r="H19" s="6">
        <v>0</v>
      </c>
      <c r="I19" s="22">
        <v>119881.9</v>
      </c>
      <c r="J19" s="7">
        <f t="shared" si="3"/>
        <v>5859.8</v>
      </c>
      <c r="K19" s="6">
        <f t="shared" si="4"/>
        <v>5859.8</v>
      </c>
      <c r="L19" s="6">
        <v>1835.4</v>
      </c>
      <c r="M19" s="22">
        <f>2120+707.4+1197</f>
        <v>4024.4</v>
      </c>
      <c r="N19" s="6">
        <f t="shared" si="5"/>
        <v>0</v>
      </c>
      <c r="O19" s="6">
        <v>0</v>
      </c>
      <c r="P19" s="22">
        <v>0</v>
      </c>
      <c r="Q19" s="7">
        <f t="shared" si="8"/>
        <v>5375.8</v>
      </c>
      <c r="R19" s="6">
        <f t="shared" si="9"/>
        <v>5375.8</v>
      </c>
      <c r="S19" s="6">
        <v>1835.4</v>
      </c>
      <c r="T19" s="22">
        <f>2114+707.4+719</f>
        <v>3540.4</v>
      </c>
      <c r="U19" s="6">
        <f t="shared" si="12"/>
        <v>0</v>
      </c>
      <c r="V19" s="6">
        <v>0</v>
      </c>
      <c r="W19" s="22">
        <v>0</v>
      </c>
    </row>
    <row r="20" spans="1:23" ht="42.75" customHeight="1">
      <c r="A20" s="13" t="s">
        <v>15</v>
      </c>
      <c r="B20" s="14" t="s">
        <v>18</v>
      </c>
      <c r="C20" s="7">
        <f t="shared" si="0"/>
        <v>48298.6</v>
      </c>
      <c r="D20" s="6">
        <f t="shared" si="1"/>
        <v>45620.7</v>
      </c>
      <c r="E20" s="6">
        <v>0</v>
      </c>
      <c r="F20" s="22">
        <f>48298.6-I20</f>
        <v>45620.7</v>
      </c>
      <c r="G20" s="6">
        <f>H20+I20</f>
        <v>2677.8999999999996</v>
      </c>
      <c r="H20" s="6">
        <v>0</v>
      </c>
      <c r="I20" s="22">
        <f>470.1+494.7+245.7+30+719.1+718.3</f>
        <v>2677.8999999999996</v>
      </c>
      <c r="J20" s="7">
        <f>K20+N20</f>
        <v>718.3</v>
      </c>
      <c r="K20" s="6">
        <f>L20+M20</f>
        <v>0</v>
      </c>
      <c r="L20" s="6">
        <v>0</v>
      </c>
      <c r="M20" s="22">
        <v>0</v>
      </c>
      <c r="N20" s="22">
        <f t="shared" si="5"/>
        <v>718.3</v>
      </c>
      <c r="O20" s="6">
        <v>0</v>
      </c>
      <c r="P20" s="22">
        <v>718.3</v>
      </c>
      <c r="Q20" s="7">
        <f t="shared" si="8"/>
        <v>718.3</v>
      </c>
      <c r="R20" s="6">
        <f t="shared" si="9"/>
        <v>0</v>
      </c>
      <c r="S20" s="6">
        <v>0</v>
      </c>
      <c r="T20" s="22">
        <v>0</v>
      </c>
      <c r="U20" s="22">
        <f t="shared" si="12"/>
        <v>718.3</v>
      </c>
      <c r="V20" s="22">
        <v>0</v>
      </c>
      <c r="W20" s="22">
        <v>718.3</v>
      </c>
    </row>
    <row r="21" spans="1:23" ht="31.5" customHeight="1">
      <c r="A21" s="9" t="s">
        <v>16</v>
      </c>
      <c r="B21" s="16" t="s">
        <v>20</v>
      </c>
      <c r="C21" s="7">
        <f t="shared" si="0"/>
        <v>98712.8</v>
      </c>
      <c r="D21" s="6">
        <f t="shared" si="1"/>
        <v>98712.8</v>
      </c>
      <c r="E21" s="6">
        <v>0</v>
      </c>
      <c r="F21" s="22">
        <v>98712.8</v>
      </c>
      <c r="G21" s="6">
        <f t="shared" si="2"/>
        <v>0</v>
      </c>
      <c r="H21" s="6">
        <v>0</v>
      </c>
      <c r="I21" s="22">
        <v>0</v>
      </c>
      <c r="J21" s="7">
        <f t="shared" si="3"/>
        <v>63048.6</v>
      </c>
      <c r="K21" s="6">
        <f t="shared" si="4"/>
        <v>63048.6</v>
      </c>
      <c r="L21" s="6">
        <v>0</v>
      </c>
      <c r="M21" s="22">
        <v>63048.6</v>
      </c>
      <c r="N21" s="6">
        <f t="shared" si="5"/>
        <v>0</v>
      </c>
      <c r="O21" s="6">
        <v>0</v>
      </c>
      <c r="P21" s="22">
        <v>0</v>
      </c>
      <c r="Q21" s="7">
        <f t="shared" si="8"/>
        <v>48048.6</v>
      </c>
      <c r="R21" s="6">
        <f t="shared" si="9"/>
        <v>48048.6</v>
      </c>
      <c r="S21" s="6">
        <v>0</v>
      </c>
      <c r="T21" s="22">
        <v>48048.6</v>
      </c>
      <c r="U21" s="22">
        <f t="shared" si="12"/>
        <v>0</v>
      </c>
      <c r="V21" s="22">
        <v>0</v>
      </c>
      <c r="W21" s="22">
        <v>0</v>
      </c>
    </row>
    <row r="22" spans="1:23" ht="54.75" customHeight="1">
      <c r="A22" s="13" t="s">
        <v>17</v>
      </c>
      <c r="B22" s="14" t="s">
        <v>4</v>
      </c>
      <c r="C22" s="7">
        <f t="shared" si="0"/>
        <v>20937.400000000001</v>
      </c>
      <c r="D22" s="6">
        <f t="shared" si="1"/>
        <v>20937.400000000001</v>
      </c>
      <c r="E22" s="6">
        <v>20937.400000000001</v>
      </c>
      <c r="F22" s="6">
        <v>0</v>
      </c>
      <c r="G22" s="6">
        <f t="shared" si="2"/>
        <v>0</v>
      </c>
      <c r="H22" s="6">
        <v>0</v>
      </c>
      <c r="I22" s="6">
        <v>0</v>
      </c>
      <c r="J22" s="7">
        <f t="shared" si="3"/>
        <v>20937.400000000001</v>
      </c>
      <c r="K22" s="6">
        <f t="shared" si="4"/>
        <v>20937.400000000001</v>
      </c>
      <c r="L22" s="6">
        <v>20937.400000000001</v>
      </c>
      <c r="M22" s="6">
        <v>0</v>
      </c>
      <c r="N22" s="6">
        <f t="shared" si="5"/>
        <v>0</v>
      </c>
      <c r="O22" s="6">
        <v>0</v>
      </c>
      <c r="P22" s="6">
        <v>0</v>
      </c>
      <c r="Q22" s="7">
        <f t="shared" si="8"/>
        <v>19137.400000000001</v>
      </c>
      <c r="R22" s="6">
        <f t="shared" si="9"/>
        <v>19137.400000000001</v>
      </c>
      <c r="S22" s="6">
        <v>19137.400000000001</v>
      </c>
      <c r="T22" s="6">
        <v>0</v>
      </c>
      <c r="U22" s="6">
        <f t="shared" si="12"/>
        <v>0</v>
      </c>
      <c r="V22" s="6">
        <v>0</v>
      </c>
      <c r="W22" s="6">
        <v>0</v>
      </c>
    </row>
    <row r="23" spans="1:23" ht="43.5" customHeight="1">
      <c r="A23" s="13" t="s">
        <v>19</v>
      </c>
      <c r="B23" s="14" t="s">
        <v>5</v>
      </c>
      <c r="C23" s="7">
        <f t="shared" si="0"/>
        <v>58166.6</v>
      </c>
      <c r="D23" s="6">
        <f>E23+F23</f>
        <v>416</v>
      </c>
      <c r="E23" s="6">
        <v>416</v>
      </c>
      <c r="F23" s="6">
        <v>0</v>
      </c>
      <c r="G23" s="6">
        <f>H23+I23</f>
        <v>57750.6</v>
      </c>
      <c r="H23" s="6">
        <v>57750.6</v>
      </c>
      <c r="I23" s="6">
        <v>0</v>
      </c>
      <c r="J23" s="7">
        <f>K23+N23</f>
        <v>58166.6</v>
      </c>
      <c r="K23" s="6">
        <f>L23+M23</f>
        <v>416</v>
      </c>
      <c r="L23" s="6">
        <v>416</v>
      </c>
      <c r="M23" s="6">
        <v>0</v>
      </c>
      <c r="N23" s="6">
        <f>O23+P23</f>
        <v>57750.6</v>
      </c>
      <c r="O23" s="6">
        <v>57750.6</v>
      </c>
      <c r="P23" s="6">
        <v>0</v>
      </c>
      <c r="Q23" s="7">
        <f>R23+U23</f>
        <v>57750.6</v>
      </c>
      <c r="R23" s="6">
        <f>S23+T23</f>
        <v>0</v>
      </c>
      <c r="S23" s="6">
        <v>0</v>
      </c>
      <c r="T23" s="6">
        <v>0</v>
      </c>
      <c r="U23" s="6">
        <f>V23+W23</f>
        <v>57750.6</v>
      </c>
      <c r="V23" s="6">
        <v>57750.6</v>
      </c>
      <c r="W23" s="6">
        <v>0</v>
      </c>
    </row>
    <row r="24" spans="1:23" s="8" customFormat="1" ht="21" customHeight="1"/>
    <row r="25" spans="1:23" s="8" customFormat="1" ht="33" customHeight="1">
      <c r="B25" s="27" t="s">
        <v>44</v>
      </c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</row>
    <row r="26" spans="1:23" s="8" customFormat="1" ht="23.25" customHeight="1"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</row>
    <row r="27" spans="1:23" s="8" customFormat="1" ht="23.25" customHeight="1"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</row>
    <row r="28" spans="1:23" s="8" customFormat="1" ht="23.25" customHeight="1"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</row>
    <row r="29" spans="1:23" s="8" customFormat="1" ht="23.25" customHeight="1"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</row>
    <row r="30" spans="1:23" s="8" customFormat="1" ht="23.25" customHeight="1"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</row>
    <row r="31" spans="1:23" s="8" customFormat="1"/>
    <row r="32" spans="1:23" ht="30">
      <c r="A32" s="18"/>
      <c r="B32" s="1" t="s">
        <v>42</v>
      </c>
      <c r="H32" s="1" t="s">
        <v>37</v>
      </c>
    </row>
    <row r="33" spans="1:2">
      <c r="A33" s="18"/>
      <c r="B33" s="1" t="s">
        <v>43</v>
      </c>
    </row>
  </sheetData>
  <customSheetViews>
    <customSheetView guid="{FD5707DF-002F-4AB1-A807-B26ADD62072A}" scale="85" showPageBreaks="1" fitToPage="1" topLeftCell="A13">
      <selection activeCell="B34" sqref="B34"/>
      <pageMargins left="0.39370078740157483" right="0.19685039370078741" top="0.59055118110236227" bottom="0.39370078740157483" header="0" footer="0"/>
      <printOptions horizontalCentered="1"/>
      <pageSetup paperSize="9" scale="53" orientation="landscape" r:id="rId1"/>
    </customSheetView>
    <customSheetView guid="{5F4341AB-561A-49AA-BAA5-46AF41F3C127}" scale="85" showPageBreaks="1" fitToPage="1" topLeftCell="A16">
      <selection activeCell="E28" sqref="E28"/>
      <pageMargins left="0.39370078740157483" right="0.19685039370078741" top="0.59055118110236227" bottom="0.39370078740157483" header="0" footer="0"/>
      <printOptions horizontalCentered="1"/>
      <pageSetup paperSize="9" scale="55" orientation="landscape" r:id="rId2"/>
    </customSheetView>
    <customSheetView guid="{4D4CCAEC-7A00-423E-818E-D21503D19E9B}" scale="85" showPageBreaks="1" fitToPage="1" topLeftCell="A5">
      <pane xSplit="2" ySplit="3" topLeftCell="I8" activePane="bottomRight" state="frozen"/>
      <selection pane="bottomRight" activeCell="T20" sqref="T20"/>
      <pageMargins left="0.39370078740157483" right="0.19685039370078741" top="0.59055118110236227" bottom="0.39370078740157483" header="0" footer="0"/>
      <printOptions horizontalCentered="1"/>
      <pageSetup paperSize="9" scale="55" orientation="landscape" r:id="rId3"/>
    </customSheetView>
    <customSheetView guid="{F3703BE4-993F-4EF2-BC38-B0B8169B27DA}" scale="85" fitToPage="1" topLeftCell="A5">
      <pane xSplit="2" ySplit="3" topLeftCell="C8" activePane="bottomRight" state="frozen"/>
      <selection pane="bottomRight" activeCell="F21" sqref="F21"/>
      <pageMargins left="0.39370078740157483" right="0.19685039370078741" top="0.59055118110236227" bottom="0.39370078740157483" header="0" footer="0"/>
      <printOptions horizontalCentered="1"/>
      <pageSetup paperSize="9" scale="77" orientation="landscape" r:id="rId4"/>
    </customSheetView>
    <customSheetView guid="{E0D0C23A-0079-4000-BBF8-0A46A502AA03}" scale="70" fitToPage="1">
      <selection activeCell="G28" sqref="G28"/>
      <pageMargins left="0.39370078740157483" right="0.19685039370078741" top="0.59055118110236227" bottom="0.39370078740157483" header="0" footer="0"/>
      <printOptions horizontalCentered="1"/>
      <pageSetup paperSize="9" scale="81" orientation="landscape" r:id="rId5"/>
    </customSheetView>
    <customSheetView guid="{846605F3-590B-458B-8895-27FE5D129762}" scale="85" fitToPage="1">
      <selection activeCell="W17" sqref="W17"/>
      <pageMargins left="0.39370078740157483" right="0.19685039370078741" top="0.59055118110236227" bottom="0.39370078740157483" header="0" footer="0"/>
      <printOptions horizontalCentered="1"/>
      <pageSetup paperSize="9" scale="81" orientation="landscape" r:id="rId6"/>
    </customSheetView>
    <customSheetView guid="{10B5870E-1075-4AC9-B1A2-CE3F22F79096}" scale="80" fitToPage="1" topLeftCell="B5">
      <pane xSplit="2" ySplit="3" topLeftCell="I8" activePane="bottomRight" state="frozen"/>
      <selection pane="bottomRight" activeCell="S13" sqref="S13"/>
      <pageMargins left="0.39370078740157483" right="0.19685039370078741" top="0.59055118110236227" bottom="0.39370078740157483" header="0" footer="0"/>
      <printOptions horizontalCentered="1"/>
      <pageSetup paperSize="9" scale="81" orientation="landscape" r:id="rId7"/>
    </customSheetView>
    <customSheetView guid="{8BA86520-C553-4D9E-9363-85748C765BE2}" scale="85" showPageBreaks="1" fitToPage="1" hiddenRows="1" topLeftCell="A5">
      <pane xSplit="2" ySplit="3" topLeftCell="C8" activePane="bottomRight" state="frozen"/>
      <selection pane="bottomRight" activeCell="G18" sqref="G18"/>
      <pageMargins left="0.39370078740157483" right="0.19685039370078741" top="0.59055118110236227" bottom="0.39370078740157483" header="0" footer="0"/>
      <printOptions horizontalCentered="1"/>
      <pageSetup paperSize="9" scale="55" orientation="landscape" r:id="rId8"/>
    </customSheetView>
    <customSheetView guid="{B15B57A0-F25E-4A4C-9AB0-2D97D5B390BA}" fitToPage="1" hiddenRows="1" topLeftCell="A5">
      <pane xSplit="2" ySplit="3" topLeftCell="C8" activePane="bottomRight" state="frozen"/>
      <selection pane="bottomRight" activeCell="U20" sqref="U20"/>
      <pageMargins left="0.39370078740157483" right="0.19685039370078741" top="0.59055118110236227" bottom="0.39370078740157483" header="0" footer="0"/>
      <printOptions horizontalCentered="1"/>
      <pageSetup paperSize="9" scale="81" orientation="landscape" r:id="rId9"/>
    </customSheetView>
  </customSheetViews>
  <mergeCells count="22">
    <mergeCell ref="A5:W5"/>
    <mergeCell ref="B8:B10"/>
    <mergeCell ref="A8:A10"/>
    <mergeCell ref="Q8:Q10"/>
    <mergeCell ref="R8:W8"/>
    <mergeCell ref="R9:R10"/>
    <mergeCell ref="S9:T9"/>
    <mergeCell ref="U9:U10"/>
    <mergeCell ref="V9:W9"/>
    <mergeCell ref="J8:J10"/>
    <mergeCell ref="K8:P8"/>
    <mergeCell ref="K9:K10"/>
    <mergeCell ref="L9:M9"/>
    <mergeCell ref="N9:N10"/>
    <mergeCell ref="O9:P9"/>
    <mergeCell ref="D8:I8"/>
    <mergeCell ref="B25:W25"/>
    <mergeCell ref="D9:D10"/>
    <mergeCell ref="G9:G10"/>
    <mergeCell ref="E9:F9"/>
    <mergeCell ref="H9:I9"/>
    <mergeCell ref="C8:C10"/>
  </mergeCells>
  <printOptions horizontalCentered="1"/>
  <pageMargins left="0.78740157480314965" right="0.39370078740157483" top="0.78740157480314965" bottom="0.39370078740157483" header="0.19685039370078741" footer="0.19685039370078741"/>
  <pageSetup paperSize="8" scale="75" firstPageNumber="468" orientation="landscape" useFirstPageNumber="1" r:id="rId10"/>
  <headerFooter>
    <oddFooter>&amp;L&amp;P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41" sqref="C41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Евпак Наталья Владимировна</dc:creator>
  <cp:lastModifiedBy>krev</cp:lastModifiedBy>
  <cp:lastPrinted>2012-11-15T12:27:26Z</cp:lastPrinted>
  <dcterms:created xsi:type="dcterms:W3CDTF">2011-10-21T04:24:22Z</dcterms:created>
  <dcterms:modified xsi:type="dcterms:W3CDTF">2012-11-15T12:29:25Z</dcterms:modified>
</cp:coreProperties>
</file>